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313-关于开展艺术设计学院2023-2024学年春季学期团支部双优创建工作的通知\结项阶段\"/>
    </mc:Choice>
  </mc:AlternateContent>
  <xr:revisionPtr revIDLastSave="0" documentId="13_ncr:1_{544766EC-643F-46FD-82FD-5C29F3F22F6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Sheet1!$A$1:$V$1</definedName>
  </definedNames>
  <calcPr calcId="191029"/>
</workbook>
</file>

<file path=xl/calcChain.xml><?xml version="1.0" encoding="utf-8"?>
<calcChain xmlns="http://schemas.openxmlformats.org/spreadsheetml/2006/main">
  <c r="U4" i="1" l="1"/>
  <c r="S4" i="1"/>
  <c r="P4" i="1"/>
  <c r="N4" i="1"/>
  <c r="L4" i="1"/>
  <c r="H4" i="1"/>
  <c r="F4" i="1"/>
  <c r="U5" i="1"/>
  <c r="S5" i="1"/>
  <c r="P5" i="1"/>
  <c r="N5" i="1"/>
  <c r="L5" i="1"/>
  <c r="H5" i="1"/>
  <c r="F5" i="1"/>
  <c r="U11" i="1"/>
  <c r="S11" i="1"/>
  <c r="P11" i="1"/>
  <c r="N11" i="1"/>
  <c r="L11" i="1"/>
  <c r="H11" i="1"/>
  <c r="F11" i="1"/>
  <c r="U18" i="1"/>
  <c r="S18" i="1"/>
  <c r="P18" i="1"/>
  <c r="N18" i="1"/>
  <c r="L18" i="1"/>
  <c r="H18" i="1"/>
  <c r="F18" i="1"/>
  <c r="U7" i="1"/>
  <c r="S7" i="1"/>
  <c r="P7" i="1"/>
  <c r="N7" i="1"/>
  <c r="L7" i="1"/>
  <c r="H7" i="1"/>
  <c r="F7" i="1"/>
  <c r="U6" i="1"/>
  <c r="S6" i="1"/>
  <c r="P6" i="1"/>
  <c r="N6" i="1"/>
  <c r="L6" i="1"/>
  <c r="H6" i="1"/>
  <c r="F6" i="1"/>
  <c r="U8" i="1"/>
  <c r="S8" i="1"/>
  <c r="P8" i="1"/>
  <c r="N8" i="1"/>
  <c r="L8" i="1"/>
  <c r="H8" i="1"/>
  <c r="F8" i="1"/>
  <c r="U14" i="1"/>
  <c r="S14" i="1"/>
  <c r="P14" i="1"/>
  <c r="N14" i="1"/>
  <c r="L14" i="1"/>
  <c r="H14" i="1"/>
  <c r="F14" i="1"/>
  <c r="U10" i="1"/>
  <c r="S10" i="1"/>
  <c r="P10" i="1"/>
  <c r="N10" i="1"/>
  <c r="L10" i="1"/>
  <c r="H10" i="1"/>
  <c r="F10" i="1"/>
  <c r="U12" i="1"/>
  <c r="S12" i="1"/>
  <c r="P12" i="1"/>
  <c r="N12" i="1"/>
  <c r="L12" i="1"/>
  <c r="H12" i="1"/>
  <c r="F12" i="1"/>
  <c r="U3" i="1"/>
  <c r="S3" i="1"/>
  <c r="P3" i="1"/>
  <c r="N3" i="1"/>
  <c r="L3" i="1"/>
  <c r="H3" i="1"/>
  <c r="F3" i="1"/>
  <c r="U2" i="1"/>
  <c r="S2" i="1"/>
  <c r="P2" i="1"/>
  <c r="N2" i="1"/>
  <c r="L2" i="1"/>
  <c r="H2" i="1"/>
  <c r="F2" i="1"/>
  <c r="U9" i="1"/>
  <c r="S9" i="1"/>
  <c r="P9" i="1"/>
  <c r="N9" i="1"/>
  <c r="L9" i="1"/>
  <c r="H9" i="1"/>
  <c r="F9" i="1"/>
  <c r="U17" i="1"/>
  <c r="S17" i="1"/>
  <c r="P17" i="1"/>
  <c r="N17" i="1"/>
  <c r="L17" i="1"/>
  <c r="H17" i="1"/>
  <c r="F17" i="1"/>
  <c r="U16" i="1"/>
  <c r="P16" i="1"/>
  <c r="N16" i="1"/>
  <c r="L16" i="1"/>
  <c r="H16" i="1"/>
  <c r="F16" i="1"/>
  <c r="U15" i="1"/>
  <c r="P15" i="1"/>
  <c r="N15" i="1"/>
  <c r="L15" i="1"/>
  <c r="H15" i="1"/>
  <c r="F15" i="1"/>
  <c r="U13" i="1"/>
  <c r="P13" i="1"/>
  <c r="N13" i="1"/>
  <c r="L13" i="1"/>
  <c r="H13" i="1"/>
  <c r="F13" i="1"/>
  <c r="V2" i="1" l="1"/>
  <c r="V6" i="1"/>
  <c r="V3" i="1"/>
  <c r="V7" i="1"/>
  <c r="V12" i="1"/>
  <c r="V18" i="1"/>
  <c r="V10" i="1"/>
  <c r="V11" i="1"/>
  <c r="V17" i="1"/>
  <c r="V14" i="1"/>
  <c r="V5" i="1"/>
  <c r="V15" i="1"/>
  <c r="V9" i="1"/>
  <c r="V8" i="1"/>
  <c r="V4" i="1"/>
  <c r="V16" i="1"/>
  <c r="V13" i="1"/>
</calcChain>
</file>

<file path=xl/sharedStrings.xml><?xml version="1.0" encoding="utf-8"?>
<sst xmlns="http://schemas.openxmlformats.org/spreadsheetml/2006/main" count="96" uniqueCount="61">
  <si>
    <t>支部名称</t>
  </si>
  <si>
    <t>团支书</t>
  </si>
  <si>
    <t>班级人数</t>
  </si>
  <si>
    <t>团员人数</t>
  </si>
  <si>
    <t>1.团员注册志愿者比例</t>
  </si>
  <si>
    <t>1.团员注册志愿者比例赋分</t>
  </si>
  <si>
    <t>2.青年推优入团人数</t>
  </si>
  <si>
    <t>3.专题学习录入情况</t>
  </si>
  <si>
    <t>3.专题学习录入情况赋分</t>
  </si>
  <si>
    <t>4.团费缴纳情况（≥95%）</t>
  </si>
  <si>
    <t>4.团费缴纳情况赋分</t>
  </si>
  <si>
    <t>5.班团活动学期供稿次数（10次封顶）</t>
  </si>
  <si>
    <t>5.班团活动供稿情况赋分</t>
  </si>
  <si>
    <t>6.党团联学共建是否完成</t>
  </si>
  <si>
    <t>6.党团联学共建赋分</t>
  </si>
  <si>
    <t>7.因团市委统一部署，青年大学习完成率不再显示，本部分均不赋分</t>
  </si>
  <si>
    <t>8.班级学年第二课堂次数（≥5）达标比例</t>
  </si>
  <si>
    <t>8.学年第二课堂完成情况赋分</t>
  </si>
  <si>
    <t>9.团校参与人数（上限5）</t>
  </si>
  <si>
    <t>9.团校参与情况赋分</t>
  </si>
  <si>
    <t>总分</t>
  </si>
  <si>
    <t>缪一博</t>
  </si>
  <si>
    <t>是</t>
  </si>
  <si>
    <t>研究生不设第二课堂</t>
  </si>
  <si>
    <t>不结算该部分分数，独立于本科评级</t>
  </si>
  <si>
    <t>冯奕帆</t>
  </si>
  <si>
    <t>田晓蔚</t>
  </si>
  <si>
    <t>刘宇萱</t>
  </si>
  <si>
    <t>否</t>
  </si>
  <si>
    <t>李虹乐</t>
  </si>
  <si>
    <t>杨晓涵</t>
  </si>
  <si>
    <t>吕雅鑫</t>
  </si>
  <si>
    <t>姬翔</t>
  </si>
  <si>
    <t>钟雨泽</t>
  </si>
  <si>
    <t>信思宇</t>
  </si>
  <si>
    <t>何捷楠</t>
  </si>
  <si>
    <t>环设22-2团支部</t>
  </si>
  <si>
    <t>张诗阳</t>
  </si>
  <si>
    <t>曹博</t>
  </si>
  <si>
    <t xml:space="preserve"> 李玥然</t>
  </si>
  <si>
    <t>李晨溪</t>
  </si>
  <si>
    <t>周昕</t>
  </si>
  <si>
    <t>陆璐</t>
  </si>
  <si>
    <t>是</t>
    <phoneticPr fontId="3" type="noConversion"/>
  </si>
  <si>
    <t>设计类23-2团支部</t>
    <phoneticPr fontId="3" type="noConversion"/>
  </si>
  <si>
    <t>设计类23-3团支部</t>
    <phoneticPr fontId="3" type="noConversion"/>
  </si>
  <si>
    <t>动画22团支部</t>
    <phoneticPr fontId="3" type="noConversion"/>
  </si>
  <si>
    <t>数艺22团支部</t>
    <phoneticPr fontId="3" type="noConversion"/>
  </si>
  <si>
    <t>环设22-3团支部</t>
    <phoneticPr fontId="3" type="noConversion"/>
  </si>
  <si>
    <t>环设22-1团支部</t>
    <phoneticPr fontId="3" type="noConversion"/>
  </si>
  <si>
    <t>设计类23-1团支部</t>
    <phoneticPr fontId="3" type="noConversion"/>
  </si>
  <si>
    <t>设计类23-5团支部</t>
    <phoneticPr fontId="3" type="noConversion"/>
  </si>
  <si>
    <t>产品22团支部</t>
    <phoneticPr fontId="3" type="noConversion"/>
  </si>
  <si>
    <t>设计类23-4团支部</t>
    <phoneticPr fontId="3" type="noConversion"/>
  </si>
  <si>
    <t>艺硕23-1团支部</t>
    <phoneticPr fontId="3" type="noConversion"/>
  </si>
  <si>
    <t>设计类23-6团支部</t>
    <phoneticPr fontId="3" type="noConversion"/>
  </si>
  <si>
    <t>艺硕23-2团支部</t>
    <phoneticPr fontId="3" type="noConversion"/>
  </si>
  <si>
    <t>艺硕23-3团支部</t>
    <phoneticPr fontId="3" type="noConversion"/>
  </si>
  <si>
    <t>动画23团支部</t>
    <phoneticPr fontId="3" type="noConversion"/>
  </si>
  <si>
    <t>视传22团支部</t>
    <phoneticPr fontId="3" type="noConversion"/>
  </si>
  <si>
    <t>2.青年推优入党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</si>
</sst>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zoomScale="85" zoomScaleNormal="85" workbookViewId="0">
      <pane xSplit="1" ySplit="1" topLeftCell="B2" activePane="bottomRight" state="frozen"/>
      <selection pane="topRight"/>
      <selection pane="bottomLeft"/>
      <selection pane="bottomRight" activeCell="D26" sqref="D26"/>
    </sheetView>
  </sheetViews>
  <sheetFormatPr defaultColWidth="15.625" defaultRowHeight="14.25" x14ac:dyDescent="0.2"/>
  <cols>
    <col min="1" max="1" width="17.5" style="2" customWidth="1"/>
    <col min="2" max="2" width="15.625" style="2"/>
    <col min="3" max="12" width="15.625" style="2" customWidth="1"/>
    <col min="13" max="13" width="18" style="2" customWidth="1"/>
    <col min="14" max="16" width="15.625" style="2" customWidth="1"/>
    <col min="17" max="17" width="20.375" style="2" customWidth="1"/>
    <col min="18" max="18" width="17.875" style="2" customWidth="1"/>
    <col min="19" max="19" width="19.125" style="2" customWidth="1"/>
    <col min="20" max="21" width="15.625" style="2" customWidth="1"/>
    <col min="22" max="16384" width="15.625" style="2"/>
  </cols>
  <sheetData>
    <row r="1" spans="1:22" s="1" customFormat="1" ht="54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60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x14ac:dyDescent="0.2">
      <c r="A2" s="4" t="s">
        <v>44</v>
      </c>
      <c r="B2" s="5" t="s">
        <v>30</v>
      </c>
      <c r="C2" s="5">
        <v>32</v>
      </c>
      <c r="D2" s="5">
        <v>17</v>
      </c>
      <c r="E2" s="6">
        <v>1</v>
      </c>
      <c r="F2" s="5">
        <f t="shared" ref="F2:F18" si="0">E2*10</f>
        <v>10</v>
      </c>
      <c r="G2" s="5">
        <v>1</v>
      </c>
      <c r="H2" s="5">
        <f t="shared" ref="H2:H18" si="1">4+G2</f>
        <v>5</v>
      </c>
      <c r="I2" s="6">
        <v>1</v>
      </c>
      <c r="J2" s="5">
        <v>5</v>
      </c>
      <c r="K2" s="6" t="s">
        <v>22</v>
      </c>
      <c r="L2" s="5">
        <f t="shared" ref="L2:L18" si="2">IF(K2="是",10,0)</f>
        <v>10</v>
      </c>
      <c r="M2" s="5">
        <v>6</v>
      </c>
      <c r="N2" s="5">
        <f t="shared" ref="N2:N18" si="3">M2*2.5</f>
        <v>15</v>
      </c>
      <c r="O2" s="5" t="s">
        <v>22</v>
      </c>
      <c r="P2" s="5">
        <f t="shared" ref="P2:P18" si="4">IF(O2="是",15,0)</f>
        <v>15</v>
      </c>
      <c r="Q2" s="5">
        <v>0</v>
      </c>
      <c r="R2" s="5">
        <v>28</v>
      </c>
      <c r="S2" s="5">
        <f t="shared" ref="S2:S12" si="5">(R2/C2)*10</f>
        <v>8.75</v>
      </c>
      <c r="T2" s="5">
        <v>2</v>
      </c>
      <c r="U2" s="5">
        <f t="shared" ref="U2:U18" si="6">T2</f>
        <v>2</v>
      </c>
      <c r="V2" s="5">
        <f t="shared" ref="V2:V12" si="7">U2+Q2+N2+L2+J2+H2+F2+P2+S2</f>
        <v>70.75</v>
      </c>
    </row>
    <row r="3" spans="1:22" x14ac:dyDescent="0.2">
      <c r="A3" s="4" t="s">
        <v>45</v>
      </c>
      <c r="B3" s="5" t="s">
        <v>31</v>
      </c>
      <c r="C3" s="5">
        <v>31</v>
      </c>
      <c r="D3" s="5">
        <v>18</v>
      </c>
      <c r="E3" s="6">
        <v>1</v>
      </c>
      <c r="F3" s="5">
        <f t="shared" si="0"/>
        <v>10</v>
      </c>
      <c r="G3" s="5">
        <v>0</v>
      </c>
      <c r="H3" s="5">
        <f t="shared" si="1"/>
        <v>4</v>
      </c>
      <c r="I3" s="6">
        <v>1</v>
      </c>
      <c r="J3" s="5">
        <v>5</v>
      </c>
      <c r="K3" s="6" t="s">
        <v>22</v>
      </c>
      <c r="L3" s="5">
        <f t="shared" si="2"/>
        <v>10</v>
      </c>
      <c r="M3" s="5">
        <v>6</v>
      </c>
      <c r="N3" s="5">
        <f t="shared" si="3"/>
        <v>15</v>
      </c>
      <c r="O3" s="5" t="s">
        <v>22</v>
      </c>
      <c r="P3" s="5">
        <f t="shared" si="4"/>
        <v>15</v>
      </c>
      <c r="Q3" s="5">
        <v>0</v>
      </c>
      <c r="R3" s="5">
        <v>31</v>
      </c>
      <c r="S3" s="5">
        <f t="shared" si="5"/>
        <v>10</v>
      </c>
      <c r="T3" s="5">
        <v>1</v>
      </c>
      <c r="U3" s="5">
        <f t="shared" si="6"/>
        <v>1</v>
      </c>
      <c r="V3" s="5">
        <f t="shared" si="7"/>
        <v>70</v>
      </c>
    </row>
    <row r="4" spans="1:22" x14ac:dyDescent="0.2">
      <c r="A4" s="4" t="s">
        <v>46</v>
      </c>
      <c r="B4" s="5" t="s">
        <v>42</v>
      </c>
      <c r="C4" s="5">
        <v>30</v>
      </c>
      <c r="D4" s="5">
        <v>12</v>
      </c>
      <c r="E4" s="6">
        <v>1</v>
      </c>
      <c r="F4" s="5">
        <f t="shared" si="0"/>
        <v>10</v>
      </c>
      <c r="G4" s="5">
        <v>0</v>
      </c>
      <c r="H4" s="5">
        <f t="shared" si="1"/>
        <v>4</v>
      </c>
      <c r="I4" s="6">
        <v>1</v>
      </c>
      <c r="J4" s="5">
        <v>5</v>
      </c>
      <c r="K4" s="6" t="s">
        <v>22</v>
      </c>
      <c r="L4" s="5">
        <f t="shared" si="2"/>
        <v>10</v>
      </c>
      <c r="M4" s="5">
        <v>7</v>
      </c>
      <c r="N4" s="5">
        <f t="shared" si="3"/>
        <v>17.5</v>
      </c>
      <c r="O4" s="5" t="s">
        <v>22</v>
      </c>
      <c r="P4" s="5">
        <f t="shared" si="4"/>
        <v>15</v>
      </c>
      <c r="Q4" s="5">
        <v>0</v>
      </c>
      <c r="R4" s="5">
        <v>15</v>
      </c>
      <c r="S4" s="5">
        <f t="shared" si="5"/>
        <v>5</v>
      </c>
      <c r="T4" s="5">
        <v>0</v>
      </c>
      <c r="U4" s="5">
        <f t="shared" si="6"/>
        <v>0</v>
      </c>
      <c r="V4" s="5">
        <f t="shared" si="7"/>
        <v>66.5</v>
      </c>
    </row>
    <row r="5" spans="1:22" x14ac:dyDescent="0.2">
      <c r="A5" s="4" t="s">
        <v>47</v>
      </c>
      <c r="B5" s="5" t="s">
        <v>41</v>
      </c>
      <c r="C5" s="5">
        <v>30</v>
      </c>
      <c r="D5" s="5">
        <v>21</v>
      </c>
      <c r="E5" s="6">
        <v>1</v>
      </c>
      <c r="F5" s="5">
        <f t="shared" si="0"/>
        <v>10</v>
      </c>
      <c r="G5" s="5">
        <v>0</v>
      </c>
      <c r="H5" s="5">
        <f t="shared" si="1"/>
        <v>4</v>
      </c>
      <c r="I5" s="6">
        <v>1</v>
      </c>
      <c r="J5" s="5">
        <v>5</v>
      </c>
      <c r="K5" s="6" t="s">
        <v>22</v>
      </c>
      <c r="L5" s="5">
        <f t="shared" si="2"/>
        <v>10</v>
      </c>
      <c r="M5" s="5">
        <v>4</v>
      </c>
      <c r="N5" s="5">
        <f t="shared" si="3"/>
        <v>10</v>
      </c>
      <c r="O5" s="5" t="s">
        <v>22</v>
      </c>
      <c r="P5" s="5">
        <f t="shared" si="4"/>
        <v>15</v>
      </c>
      <c r="Q5" s="5">
        <v>0</v>
      </c>
      <c r="R5" s="5">
        <v>27</v>
      </c>
      <c r="S5" s="5">
        <f t="shared" si="5"/>
        <v>9</v>
      </c>
      <c r="T5" s="5">
        <v>0</v>
      </c>
      <c r="U5" s="5">
        <f t="shared" si="6"/>
        <v>0</v>
      </c>
      <c r="V5" s="5">
        <f t="shared" si="7"/>
        <v>63</v>
      </c>
    </row>
    <row r="6" spans="1:22" x14ac:dyDescent="0.2">
      <c r="A6" s="5" t="s">
        <v>36</v>
      </c>
      <c r="B6" s="5" t="s">
        <v>37</v>
      </c>
      <c r="C6" s="5">
        <v>30</v>
      </c>
      <c r="D6" s="5">
        <v>12</v>
      </c>
      <c r="E6" s="6">
        <v>1</v>
      </c>
      <c r="F6" s="5">
        <f t="shared" si="0"/>
        <v>10</v>
      </c>
      <c r="G6" s="5">
        <v>0</v>
      </c>
      <c r="H6" s="5">
        <f t="shared" si="1"/>
        <v>4</v>
      </c>
      <c r="I6" s="6">
        <v>1</v>
      </c>
      <c r="J6" s="5">
        <v>5</v>
      </c>
      <c r="K6" s="6" t="s">
        <v>22</v>
      </c>
      <c r="L6" s="5">
        <f t="shared" si="2"/>
        <v>10</v>
      </c>
      <c r="M6" s="5">
        <v>4</v>
      </c>
      <c r="N6" s="5">
        <f t="shared" si="3"/>
        <v>10</v>
      </c>
      <c r="O6" s="5" t="s">
        <v>22</v>
      </c>
      <c r="P6" s="5">
        <f t="shared" si="4"/>
        <v>15</v>
      </c>
      <c r="Q6" s="5">
        <v>0</v>
      </c>
      <c r="R6" s="5">
        <v>18</v>
      </c>
      <c r="S6" s="5">
        <f t="shared" si="5"/>
        <v>6</v>
      </c>
      <c r="T6" s="5">
        <v>1</v>
      </c>
      <c r="U6" s="5">
        <f t="shared" si="6"/>
        <v>1</v>
      </c>
      <c r="V6" s="5">
        <f t="shared" si="7"/>
        <v>61</v>
      </c>
    </row>
    <row r="7" spans="1:22" x14ac:dyDescent="0.2">
      <c r="A7" s="4" t="s">
        <v>48</v>
      </c>
      <c r="B7" s="5" t="s">
        <v>38</v>
      </c>
      <c r="C7" s="5">
        <v>26</v>
      </c>
      <c r="D7" s="5">
        <v>18</v>
      </c>
      <c r="E7" s="6">
        <v>0.94</v>
      </c>
      <c r="F7" s="5">
        <f t="shared" si="0"/>
        <v>9.3999999999999986</v>
      </c>
      <c r="G7" s="5">
        <v>0</v>
      </c>
      <c r="H7" s="5">
        <f t="shared" si="1"/>
        <v>4</v>
      </c>
      <c r="I7" s="6">
        <v>1</v>
      </c>
      <c r="J7" s="5">
        <v>5</v>
      </c>
      <c r="K7" s="6" t="s">
        <v>22</v>
      </c>
      <c r="L7" s="5">
        <f t="shared" si="2"/>
        <v>10</v>
      </c>
      <c r="M7" s="5">
        <v>4</v>
      </c>
      <c r="N7" s="5">
        <f t="shared" si="3"/>
        <v>10</v>
      </c>
      <c r="O7" s="5" t="s">
        <v>22</v>
      </c>
      <c r="P7" s="5">
        <f t="shared" si="4"/>
        <v>15</v>
      </c>
      <c r="Q7" s="5">
        <v>0</v>
      </c>
      <c r="R7" s="5">
        <v>10</v>
      </c>
      <c r="S7" s="5">
        <f t="shared" si="5"/>
        <v>3.8461538461538463</v>
      </c>
      <c r="T7" s="5">
        <v>1</v>
      </c>
      <c r="U7" s="5">
        <f t="shared" si="6"/>
        <v>1</v>
      </c>
      <c r="V7" s="5">
        <f t="shared" si="7"/>
        <v>58.246153846153845</v>
      </c>
    </row>
    <row r="8" spans="1:22" x14ac:dyDescent="0.2">
      <c r="A8" s="4" t="s">
        <v>49</v>
      </c>
      <c r="B8" s="5" t="s">
        <v>35</v>
      </c>
      <c r="C8" s="5">
        <v>27</v>
      </c>
      <c r="D8" s="5">
        <v>10</v>
      </c>
      <c r="E8" s="6">
        <v>0.9</v>
      </c>
      <c r="F8" s="5">
        <f t="shared" si="0"/>
        <v>9</v>
      </c>
      <c r="G8" s="5">
        <v>0</v>
      </c>
      <c r="H8" s="5">
        <f t="shared" si="1"/>
        <v>4</v>
      </c>
      <c r="I8" s="6">
        <v>1</v>
      </c>
      <c r="J8" s="5">
        <v>5</v>
      </c>
      <c r="K8" s="6" t="s">
        <v>22</v>
      </c>
      <c r="L8" s="5">
        <f t="shared" si="2"/>
        <v>10</v>
      </c>
      <c r="M8" s="5">
        <v>4</v>
      </c>
      <c r="N8" s="5">
        <f t="shared" si="3"/>
        <v>10</v>
      </c>
      <c r="O8" s="5" t="s">
        <v>22</v>
      </c>
      <c r="P8" s="5">
        <f t="shared" si="4"/>
        <v>15</v>
      </c>
      <c r="Q8" s="5">
        <v>0</v>
      </c>
      <c r="R8" s="5">
        <v>11</v>
      </c>
      <c r="S8" s="5">
        <f t="shared" si="5"/>
        <v>4.0740740740740735</v>
      </c>
      <c r="T8" s="5">
        <v>0</v>
      </c>
      <c r="U8" s="5">
        <f t="shared" si="6"/>
        <v>0</v>
      </c>
      <c r="V8" s="5">
        <f t="shared" si="7"/>
        <v>57.074074074074076</v>
      </c>
    </row>
    <row r="9" spans="1:22" x14ac:dyDescent="0.2">
      <c r="A9" s="4" t="s">
        <v>50</v>
      </c>
      <c r="B9" s="5" t="s">
        <v>29</v>
      </c>
      <c r="C9" s="5">
        <v>32</v>
      </c>
      <c r="D9" s="5">
        <v>19</v>
      </c>
      <c r="E9" s="6">
        <v>0.82</v>
      </c>
      <c r="F9" s="5">
        <f t="shared" si="0"/>
        <v>8.1999999999999993</v>
      </c>
      <c r="G9" s="5">
        <v>1</v>
      </c>
      <c r="H9" s="5">
        <f t="shared" si="1"/>
        <v>5</v>
      </c>
      <c r="I9" s="6">
        <v>1</v>
      </c>
      <c r="J9" s="5">
        <v>5</v>
      </c>
      <c r="K9" s="6" t="s">
        <v>22</v>
      </c>
      <c r="L9" s="5">
        <f t="shared" si="2"/>
        <v>10</v>
      </c>
      <c r="M9" s="5">
        <v>1</v>
      </c>
      <c r="N9" s="5">
        <f t="shared" si="3"/>
        <v>2.5</v>
      </c>
      <c r="O9" s="5" t="s">
        <v>22</v>
      </c>
      <c r="P9" s="5">
        <f t="shared" si="4"/>
        <v>15</v>
      </c>
      <c r="Q9" s="5">
        <v>0</v>
      </c>
      <c r="R9" s="5">
        <v>27</v>
      </c>
      <c r="S9" s="5">
        <f t="shared" si="5"/>
        <v>8.4375</v>
      </c>
      <c r="T9" s="5">
        <v>2</v>
      </c>
      <c r="U9" s="5">
        <f t="shared" si="6"/>
        <v>2</v>
      </c>
      <c r="V9" s="5">
        <f t="shared" si="7"/>
        <v>56.137500000000003</v>
      </c>
    </row>
    <row r="10" spans="1:22" x14ac:dyDescent="0.2">
      <c r="A10" s="4" t="s">
        <v>51</v>
      </c>
      <c r="B10" s="5" t="s">
        <v>33</v>
      </c>
      <c r="C10" s="5">
        <v>31</v>
      </c>
      <c r="D10" s="5">
        <v>17</v>
      </c>
      <c r="E10" s="6">
        <v>0.71</v>
      </c>
      <c r="F10" s="5">
        <f t="shared" si="0"/>
        <v>7.1</v>
      </c>
      <c r="G10" s="5">
        <v>0</v>
      </c>
      <c r="H10" s="5">
        <f t="shared" si="1"/>
        <v>4</v>
      </c>
      <c r="I10" s="6">
        <v>1</v>
      </c>
      <c r="J10" s="5">
        <v>5</v>
      </c>
      <c r="K10" s="6" t="s">
        <v>22</v>
      </c>
      <c r="L10" s="5">
        <f t="shared" si="2"/>
        <v>10</v>
      </c>
      <c r="M10" s="5">
        <v>1</v>
      </c>
      <c r="N10" s="5">
        <f t="shared" si="3"/>
        <v>2.5</v>
      </c>
      <c r="O10" s="5" t="s">
        <v>22</v>
      </c>
      <c r="P10" s="5">
        <f t="shared" si="4"/>
        <v>15</v>
      </c>
      <c r="Q10" s="5">
        <v>0</v>
      </c>
      <c r="R10" s="5">
        <v>26</v>
      </c>
      <c r="S10" s="5">
        <f t="shared" si="5"/>
        <v>8.387096774193548</v>
      </c>
      <c r="T10" s="5">
        <v>1</v>
      </c>
      <c r="U10" s="5">
        <f t="shared" si="6"/>
        <v>1</v>
      </c>
      <c r="V10" s="5">
        <f t="shared" si="7"/>
        <v>52.987096774193546</v>
      </c>
    </row>
    <row r="11" spans="1:22" x14ac:dyDescent="0.2">
      <c r="A11" s="4" t="s">
        <v>52</v>
      </c>
      <c r="B11" s="5" t="s">
        <v>40</v>
      </c>
      <c r="C11" s="5">
        <v>32</v>
      </c>
      <c r="D11" s="5">
        <v>25</v>
      </c>
      <c r="E11" s="6">
        <v>1</v>
      </c>
      <c r="F11" s="5">
        <f t="shared" si="0"/>
        <v>10</v>
      </c>
      <c r="G11" s="5">
        <v>0</v>
      </c>
      <c r="H11" s="5">
        <f t="shared" si="1"/>
        <v>4</v>
      </c>
      <c r="I11" s="6">
        <v>1</v>
      </c>
      <c r="J11" s="5">
        <v>5</v>
      </c>
      <c r="K11" s="6" t="s">
        <v>22</v>
      </c>
      <c r="L11" s="5">
        <f t="shared" si="2"/>
        <v>10</v>
      </c>
      <c r="M11" s="5">
        <v>0</v>
      </c>
      <c r="N11" s="5">
        <f t="shared" si="3"/>
        <v>0</v>
      </c>
      <c r="O11" s="5" t="s">
        <v>22</v>
      </c>
      <c r="P11" s="5">
        <f t="shared" si="4"/>
        <v>15</v>
      </c>
      <c r="Q11" s="5">
        <v>0</v>
      </c>
      <c r="R11" s="5">
        <v>22</v>
      </c>
      <c r="S11" s="5">
        <f t="shared" si="5"/>
        <v>6.875</v>
      </c>
      <c r="T11" s="5">
        <v>0</v>
      </c>
      <c r="U11" s="5">
        <f t="shared" si="6"/>
        <v>0</v>
      </c>
      <c r="V11" s="5">
        <f t="shared" si="7"/>
        <v>50.875</v>
      </c>
    </row>
    <row r="12" spans="1:22" x14ac:dyDescent="0.2">
      <c r="A12" s="4" t="s">
        <v>53</v>
      </c>
      <c r="B12" s="5" t="s">
        <v>32</v>
      </c>
      <c r="C12" s="5">
        <v>31</v>
      </c>
      <c r="D12" s="5">
        <v>16</v>
      </c>
      <c r="E12" s="6">
        <v>1</v>
      </c>
      <c r="F12" s="5">
        <f t="shared" si="0"/>
        <v>10</v>
      </c>
      <c r="G12" s="5">
        <v>1</v>
      </c>
      <c r="H12" s="5">
        <f t="shared" si="1"/>
        <v>5</v>
      </c>
      <c r="I12" s="6">
        <v>1</v>
      </c>
      <c r="J12" s="5">
        <v>5</v>
      </c>
      <c r="K12" s="6" t="s">
        <v>22</v>
      </c>
      <c r="L12" s="5">
        <f t="shared" si="2"/>
        <v>10</v>
      </c>
      <c r="M12" s="5">
        <v>2</v>
      </c>
      <c r="N12" s="5">
        <f t="shared" si="3"/>
        <v>5</v>
      </c>
      <c r="O12" s="5" t="s">
        <v>28</v>
      </c>
      <c r="P12" s="5">
        <f t="shared" si="4"/>
        <v>0</v>
      </c>
      <c r="Q12" s="5">
        <v>0</v>
      </c>
      <c r="R12" s="5">
        <v>29</v>
      </c>
      <c r="S12" s="5">
        <f t="shared" si="5"/>
        <v>9.3548387096774182</v>
      </c>
      <c r="T12" s="5">
        <v>1</v>
      </c>
      <c r="U12" s="5">
        <f t="shared" si="6"/>
        <v>1</v>
      </c>
      <c r="V12" s="5">
        <f t="shared" si="7"/>
        <v>45.354838709677416</v>
      </c>
    </row>
    <row r="13" spans="1:22" ht="28.5" x14ac:dyDescent="0.2">
      <c r="A13" s="4" t="s">
        <v>54</v>
      </c>
      <c r="B13" s="5" t="s">
        <v>21</v>
      </c>
      <c r="C13" s="5">
        <v>29</v>
      </c>
      <c r="D13" s="5">
        <v>25</v>
      </c>
      <c r="E13" s="6">
        <v>0.84</v>
      </c>
      <c r="F13" s="5">
        <f t="shared" si="0"/>
        <v>8.4</v>
      </c>
      <c r="G13" s="5">
        <v>0</v>
      </c>
      <c r="H13" s="5">
        <f t="shared" si="1"/>
        <v>4</v>
      </c>
      <c r="I13" s="6">
        <v>1</v>
      </c>
      <c r="J13" s="5">
        <v>5</v>
      </c>
      <c r="K13" s="6" t="s">
        <v>22</v>
      </c>
      <c r="L13" s="5">
        <f t="shared" si="2"/>
        <v>10</v>
      </c>
      <c r="M13" s="5">
        <v>0</v>
      </c>
      <c r="N13" s="5">
        <f t="shared" si="3"/>
        <v>0</v>
      </c>
      <c r="O13" s="4" t="s">
        <v>43</v>
      </c>
      <c r="P13" s="5">
        <f t="shared" si="4"/>
        <v>15</v>
      </c>
      <c r="Q13" s="5">
        <v>0</v>
      </c>
      <c r="R13" s="5" t="s">
        <v>23</v>
      </c>
      <c r="S13" s="5" t="s">
        <v>24</v>
      </c>
      <c r="T13" s="5">
        <v>1</v>
      </c>
      <c r="U13" s="5">
        <f t="shared" si="6"/>
        <v>1</v>
      </c>
      <c r="V13" s="5">
        <f>U13+Q13+N13+L13+J13+H13+F13+P13</f>
        <v>43.4</v>
      </c>
    </row>
    <row r="14" spans="1:22" x14ac:dyDescent="0.2">
      <c r="A14" s="4" t="s">
        <v>55</v>
      </c>
      <c r="B14" s="5" t="s">
        <v>34</v>
      </c>
      <c r="C14" s="5">
        <v>31</v>
      </c>
      <c r="D14" s="5">
        <v>12</v>
      </c>
      <c r="E14" s="6">
        <v>1</v>
      </c>
      <c r="F14" s="5">
        <f t="shared" si="0"/>
        <v>10</v>
      </c>
      <c r="G14" s="5">
        <v>0</v>
      </c>
      <c r="H14" s="5">
        <f t="shared" si="1"/>
        <v>4</v>
      </c>
      <c r="I14" s="6">
        <v>1</v>
      </c>
      <c r="J14" s="5">
        <v>5</v>
      </c>
      <c r="K14" s="6" t="s">
        <v>22</v>
      </c>
      <c r="L14" s="5">
        <f t="shared" si="2"/>
        <v>10</v>
      </c>
      <c r="M14" s="5">
        <v>2</v>
      </c>
      <c r="N14" s="5">
        <f t="shared" si="3"/>
        <v>5</v>
      </c>
      <c r="O14" s="5" t="s">
        <v>28</v>
      </c>
      <c r="P14" s="5">
        <f t="shared" si="4"/>
        <v>0</v>
      </c>
      <c r="Q14" s="5">
        <v>0</v>
      </c>
      <c r="R14" s="5">
        <v>24</v>
      </c>
      <c r="S14" s="5">
        <f>(R14/C14)*10</f>
        <v>7.741935483870968</v>
      </c>
      <c r="T14" s="5">
        <v>1</v>
      </c>
      <c r="U14" s="5">
        <f t="shared" si="6"/>
        <v>1</v>
      </c>
      <c r="V14" s="5">
        <f>U14+Q14+N14+L14+J14+H14+F14+P14+S14</f>
        <v>42.741935483870968</v>
      </c>
    </row>
    <row r="15" spans="1:22" ht="28.5" x14ac:dyDescent="0.2">
      <c r="A15" s="4" t="s">
        <v>56</v>
      </c>
      <c r="B15" s="5" t="s">
        <v>25</v>
      </c>
      <c r="C15" s="5">
        <v>33</v>
      </c>
      <c r="D15" s="5">
        <v>35</v>
      </c>
      <c r="E15" s="6">
        <v>0.74</v>
      </c>
      <c r="F15" s="5">
        <f t="shared" si="0"/>
        <v>7.4</v>
      </c>
      <c r="G15" s="5">
        <v>0</v>
      </c>
      <c r="H15" s="5">
        <f t="shared" si="1"/>
        <v>4</v>
      </c>
      <c r="I15" s="6">
        <v>1</v>
      </c>
      <c r="J15" s="5">
        <v>5</v>
      </c>
      <c r="K15" s="6" t="s">
        <v>22</v>
      </c>
      <c r="L15" s="5">
        <f t="shared" si="2"/>
        <v>10</v>
      </c>
      <c r="M15" s="5">
        <v>0</v>
      </c>
      <c r="N15" s="5">
        <f t="shared" si="3"/>
        <v>0</v>
      </c>
      <c r="O15" s="4" t="s">
        <v>43</v>
      </c>
      <c r="P15" s="5">
        <f t="shared" si="4"/>
        <v>15</v>
      </c>
      <c r="Q15" s="5">
        <v>0</v>
      </c>
      <c r="R15" s="5" t="s">
        <v>23</v>
      </c>
      <c r="S15" s="5" t="s">
        <v>24</v>
      </c>
      <c r="T15" s="5">
        <v>1</v>
      </c>
      <c r="U15" s="5">
        <f t="shared" si="6"/>
        <v>1</v>
      </c>
      <c r="V15" s="5">
        <f>U15+Q15+N15+L15+J15+H15+F15+P15</f>
        <v>42.4</v>
      </c>
    </row>
    <row r="16" spans="1:22" ht="28.5" x14ac:dyDescent="0.2">
      <c r="A16" s="4" t="s">
        <v>57</v>
      </c>
      <c r="B16" s="5" t="s">
        <v>26</v>
      </c>
      <c r="C16" s="5">
        <v>30</v>
      </c>
      <c r="D16" s="5">
        <v>29</v>
      </c>
      <c r="E16" s="6">
        <v>0.72</v>
      </c>
      <c r="F16" s="5">
        <f t="shared" si="0"/>
        <v>7.1999999999999993</v>
      </c>
      <c r="G16" s="5">
        <v>0</v>
      </c>
      <c r="H16" s="5">
        <f t="shared" si="1"/>
        <v>4</v>
      </c>
      <c r="I16" s="6">
        <v>1</v>
      </c>
      <c r="J16" s="5">
        <v>5</v>
      </c>
      <c r="K16" s="6" t="s">
        <v>22</v>
      </c>
      <c r="L16" s="5">
        <f t="shared" si="2"/>
        <v>10</v>
      </c>
      <c r="M16" s="5">
        <v>0</v>
      </c>
      <c r="N16" s="5">
        <f t="shared" si="3"/>
        <v>0</v>
      </c>
      <c r="O16" s="4" t="s">
        <v>43</v>
      </c>
      <c r="P16" s="5">
        <f t="shared" si="4"/>
        <v>15</v>
      </c>
      <c r="Q16" s="5">
        <v>0</v>
      </c>
      <c r="R16" s="5" t="s">
        <v>23</v>
      </c>
      <c r="S16" s="5" t="s">
        <v>24</v>
      </c>
      <c r="T16" s="5">
        <v>1</v>
      </c>
      <c r="U16" s="5">
        <f t="shared" si="6"/>
        <v>1</v>
      </c>
      <c r="V16" s="5">
        <f>U16+Q16+N16+L16+J16+H16+F16+P16</f>
        <v>42.2</v>
      </c>
    </row>
    <row r="17" spans="1:22" x14ac:dyDescent="0.2">
      <c r="A17" s="4" t="s">
        <v>58</v>
      </c>
      <c r="B17" s="5" t="s">
        <v>27</v>
      </c>
      <c r="C17" s="5">
        <v>31</v>
      </c>
      <c r="D17" s="5">
        <v>12</v>
      </c>
      <c r="E17" s="6">
        <v>1</v>
      </c>
      <c r="F17" s="5">
        <f t="shared" si="0"/>
        <v>10</v>
      </c>
      <c r="G17" s="5">
        <v>1</v>
      </c>
      <c r="H17" s="5">
        <f t="shared" si="1"/>
        <v>5</v>
      </c>
      <c r="I17" s="6">
        <v>1</v>
      </c>
      <c r="J17" s="5">
        <v>5</v>
      </c>
      <c r="K17" s="6" t="s">
        <v>22</v>
      </c>
      <c r="L17" s="5">
        <f t="shared" si="2"/>
        <v>10</v>
      </c>
      <c r="M17" s="5">
        <v>1</v>
      </c>
      <c r="N17" s="5">
        <f t="shared" si="3"/>
        <v>2.5</v>
      </c>
      <c r="O17" s="5" t="s">
        <v>28</v>
      </c>
      <c r="P17" s="5">
        <f t="shared" si="4"/>
        <v>0</v>
      </c>
      <c r="Q17" s="5">
        <v>0</v>
      </c>
      <c r="R17" s="5">
        <v>20</v>
      </c>
      <c r="S17" s="5">
        <f>(R17/C17)*10</f>
        <v>6.4516129032258061</v>
      </c>
      <c r="T17" s="5">
        <v>2</v>
      </c>
      <c r="U17" s="5">
        <f t="shared" si="6"/>
        <v>2</v>
      </c>
      <c r="V17" s="5">
        <f>U17+Q17+N17+L17+J17+H17+F17+P17+S17</f>
        <v>40.951612903225808</v>
      </c>
    </row>
    <row r="18" spans="1:22" x14ac:dyDescent="0.2">
      <c r="A18" s="4" t="s">
        <v>59</v>
      </c>
      <c r="B18" s="5" t="s">
        <v>39</v>
      </c>
      <c r="C18" s="5">
        <v>29</v>
      </c>
      <c r="D18" s="5">
        <v>18</v>
      </c>
      <c r="E18" s="6">
        <v>1</v>
      </c>
      <c r="F18" s="5">
        <f t="shared" si="0"/>
        <v>10</v>
      </c>
      <c r="G18" s="5">
        <v>0</v>
      </c>
      <c r="H18" s="5">
        <f t="shared" si="1"/>
        <v>4</v>
      </c>
      <c r="I18" s="6">
        <v>1</v>
      </c>
      <c r="J18" s="5">
        <v>5</v>
      </c>
      <c r="K18" s="6" t="s">
        <v>22</v>
      </c>
      <c r="L18" s="5">
        <f t="shared" si="2"/>
        <v>10</v>
      </c>
      <c r="M18" s="5">
        <v>0</v>
      </c>
      <c r="N18" s="5">
        <f t="shared" si="3"/>
        <v>0</v>
      </c>
      <c r="O18" s="5" t="s">
        <v>28</v>
      </c>
      <c r="P18" s="5">
        <f t="shared" si="4"/>
        <v>0</v>
      </c>
      <c r="Q18" s="5">
        <v>0</v>
      </c>
      <c r="R18" s="5">
        <v>15</v>
      </c>
      <c r="S18" s="5">
        <f>(R18/C18)*10</f>
        <v>5.1724137931034484</v>
      </c>
      <c r="T18" s="5">
        <v>1</v>
      </c>
      <c r="U18" s="5">
        <f t="shared" si="6"/>
        <v>1</v>
      </c>
      <c r="V18" s="5">
        <f>U18+Q18+N18+L18+J18+H18+F18+P18+S18</f>
        <v>35.172413793103445</v>
      </c>
    </row>
  </sheetData>
  <autoFilter ref="A1:V1" xr:uid="{00000000-0001-0000-0000-000000000000}">
    <sortState xmlns:xlrd2="http://schemas.microsoft.com/office/spreadsheetml/2017/richdata2" ref="A2:V18">
      <sortCondition descending="1" ref="V1"/>
    </sortState>
  </autoFilter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CRX</dc:creator>
  <cp:lastModifiedBy>CRX</cp:lastModifiedBy>
  <dcterms:created xsi:type="dcterms:W3CDTF">2015-06-05T18:19:00Z</dcterms:created>
  <dcterms:modified xsi:type="dcterms:W3CDTF">2024-06-12T01:48:38Z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0083386591C34E06B42847255538019F_13</vt:lpwstr>
  </property>
  <property fmtid="{D5CDD505-2E9C-101B-9397-08002B2CF9AE}" pid="3" name="KSOProductBuildVer">
    <vt:lpwstr>2052-12.13.2</vt:lpwstr>
  </property>
</Properties>
</file>